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Harbin (SA2103-A)\Management\Reports\"/>
    </mc:Choice>
  </mc:AlternateContent>
  <bookViews>
    <workbookView xWindow="0" yWindow="0" windowWidth="19200" windowHeight="7050"/>
  </bookViews>
  <sheets>
    <sheet name="Calculation sheet" sheetId="1" r:id="rId1"/>
    <sheet name="vRNA Calculation sheet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24" i="2" l="1"/>
  <c r="H25" i="2"/>
  <c r="H26" i="2"/>
  <c r="H23" i="2"/>
  <c r="H7" i="2"/>
  <c r="H8" i="2"/>
  <c r="H9" i="2"/>
  <c r="H6" i="2"/>
  <c r="H24" i="1"/>
  <c r="H25" i="1"/>
  <c r="H26" i="1"/>
  <c r="H23" i="1"/>
  <c r="H7" i="1"/>
  <c r="H8" i="1"/>
  <c r="H9" i="1"/>
  <c r="H6" i="1"/>
  <c r="L44" i="2" l="1"/>
  <c r="D26" i="2" l="1"/>
  <c r="D25" i="2"/>
  <c r="D24" i="2"/>
  <c r="D23" i="2"/>
  <c r="D9" i="2"/>
  <c r="D8" i="2"/>
  <c r="D7" i="2"/>
  <c r="D6" i="2"/>
  <c r="G16" i="2" s="1"/>
  <c r="D9" i="1"/>
  <c r="D26" i="1"/>
  <c r="D25" i="1"/>
  <c r="D24" i="1"/>
  <c r="D23" i="1"/>
  <c r="G30" i="2" l="1"/>
  <c r="G15" i="2"/>
  <c r="I46" i="2" s="1"/>
  <c r="J46" i="2" s="1"/>
  <c r="G31" i="2"/>
  <c r="G31" i="1"/>
  <c r="G30" i="1"/>
  <c r="G29" i="1" s="1"/>
  <c r="I49" i="1" l="1"/>
  <c r="J49" i="1" s="1"/>
  <c r="I57" i="1"/>
  <c r="J57" i="1" s="1"/>
  <c r="I43" i="1"/>
  <c r="I54" i="1"/>
  <c r="J54" i="1" s="1"/>
  <c r="I56" i="1"/>
  <c r="J56" i="1" s="1"/>
  <c r="I50" i="1"/>
  <c r="J50" i="1" s="1"/>
  <c r="I58" i="1"/>
  <c r="J58" i="1" s="1"/>
  <c r="I44" i="1"/>
  <c r="I51" i="1"/>
  <c r="J51" i="1" s="1"/>
  <c r="I59" i="1"/>
  <c r="J59" i="1" s="1"/>
  <c r="I45" i="1"/>
  <c r="I42" i="1"/>
  <c r="I52" i="1"/>
  <c r="J52" i="1" s="1"/>
  <c r="I60" i="1"/>
  <c r="J60" i="1" s="1"/>
  <c r="I46" i="1"/>
  <c r="I53" i="1"/>
  <c r="J53" i="1" s="1"/>
  <c r="I61" i="1"/>
  <c r="J61" i="1" s="1"/>
  <c r="I47" i="1"/>
  <c r="I48" i="1"/>
  <c r="J48" i="1" s="1"/>
  <c r="I62" i="1"/>
  <c r="J62" i="1" s="1"/>
  <c r="I55" i="1"/>
  <c r="J55" i="1" s="1"/>
  <c r="I41" i="1"/>
  <c r="I47" i="2"/>
  <c r="J47" i="2" s="1"/>
  <c r="I45" i="2"/>
  <c r="J45" i="2" s="1"/>
  <c r="I44" i="2"/>
  <c r="J44" i="2" s="1"/>
  <c r="I43" i="2"/>
  <c r="J43" i="2" s="1"/>
  <c r="I42" i="2"/>
  <c r="J42" i="2" s="1"/>
  <c r="L47" i="2" s="1"/>
  <c r="I41" i="2"/>
  <c r="J41" i="2" s="1"/>
  <c r="I40" i="2"/>
  <c r="J40" i="2" s="1"/>
  <c r="L46" i="2"/>
  <c r="L45" i="2"/>
  <c r="K43" i="2"/>
  <c r="L43" i="2" s="1"/>
  <c r="K42" i="2"/>
  <c r="L42" i="2" s="1"/>
  <c r="K41" i="2"/>
  <c r="L41" i="2" s="1"/>
  <c r="K40" i="2"/>
  <c r="L40" i="2" s="1"/>
  <c r="D7" i="1" l="1"/>
  <c r="D8" i="1"/>
  <c r="D6" i="1"/>
  <c r="G16" i="1" l="1"/>
  <c r="G15" i="1"/>
  <c r="G13" i="1" s="1"/>
  <c r="K41" i="1" l="1"/>
  <c r="K49" i="1"/>
  <c r="L49" i="1" s="1"/>
  <c r="K57" i="1"/>
  <c r="L57" i="1" s="1"/>
  <c r="K62" i="1"/>
  <c r="L62" i="1" s="1"/>
  <c r="K55" i="1"/>
  <c r="L55" i="1" s="1"/>
  <c r="K56" i="1"/>
  <c r="L56" i="1" s="1"/>
  <c r="K42" i="1"/>
  <c r="L42" i="1" s="1"/>
  <c r="K50" i="1"/>
  <c r="L50" i="1" s="1"/>
  <c r="K58" i="1"/>
  <c r="L58" i="1" s="1"/>
  <c r="K40" i="1"/>
  <c r="L40" i="1" s="1"/>
  <c r="K48" i="1"/>
  <c r="L48" i="1" s="1"/>
  <c r="K43" i="1"/>
  <c r="L43" i="1" s="1"/>
  <c r="K51" i="1"/>
  <c r="L51" i="1" s="1"/>
  <c r="K59" i="1"/>
  <c r="L59" i="1" s="1"/>
  <c r="K61" i="1"/>
  <c r="L61" i="1" s="1"/>
  <c r="K46" i="1"/>
  <c r="L46" i="1" s="1"/>
  <c r="K44" i="1"/>
  <c r="L44" i="1" s="1"/>
  <c r="K52" i="1"/>
  <c r="L52" i="1" s="1"/>
  <c r="K60" i="1"/>
  <c r="L60" i="1" s="1"/>
  <c r="K53" i="1"/>
  <c r="L53" i="1" s="1"/>
  <c r="K54" i="1"/>
  <c r="L54" i="1" s="1"/>
  <c r="K47" i="1"/>
  <c r="K45" i="1"/>
  <c r="L45" i="1" s="1"/>
  <c r="L41" i="1"/>
  <c r="J45" i="1"/>
  <c r="J43" i="1"/>
  <c r="J44" i="1"/>
  <c r="J47" i="1"/>
  <c r="J40" i="1"/>
  <c r="J46" i="1"/>
  <c r="J42" i="1"/>
  <c r="J41" i="1"/>
  <c r="L47" i="1" l="1"/>
</calcChain>
</file>

<file path=xl/sharedStrings.xml><?xml version="1.0" encoding="utf-8"?>
<sst xmlns="http://schemas.openxmlformats.org/spreadsheetml/2006/main" count="90" uniqueCount="53">
  <si>
    <t>Ct</t>
  </si>
  <si>
    <t>R1</t>
  </si>
  <si>
    <t>R2</t>
  </si>
  <si>
    <t>Concentration
( Copies/ul)</t>
  </si>
  <si>
    <t>linear regr.:</t>
  </si>
  <si>
    <t>k</t>
  </si>
  <si>
    <t>d</t>
  </si>
  <si>
    <t>y = kx + d</t>
  </si>
  <si>
    <t>Standard
FAM Ct value</t>
  </si>
  <si>
    <t>Standard
 HEX Ct value</t>
  </si>
  <si>
    <t>Well</t>
  </si>
  <si>
    <t>Sample</t>
  </si>
  <si>
    <t>C02</t>
  </si>
  <si>
    <t>N/A</t>
  </si>
  <si>
    <t>D02</t>
  </si>
  <si>
    <t>Ct value 
FAM</t>
  </si>
  <si>
    <t>Log10(conc.)
FAM</t>
  </si>
  <si>
    <t>Log10(conc.)
HEX</t>
  </si>
  <si>
    <t>Concentration
HEX</t>
  </si>
  <si>
    <t>Concentration FAM</t>
  </si>
  <si>
    <t>F1AB Standard curve</t>
  </si>
  <si>
    <t>CO-N-B2 Standard curve</t>
  </si>
  <si>
    <t>Conc. (Copies/ul)</t>
  </si>
  <si>
    <t>Log10 Copies/ul</t>
  </si>
  <si>
    <t>Unknown Samples Concentration</t>
  </si>
  <si>
    <t>Ct value
HEX</t>
  </si>
  <si>
    <t>Ct value
 CY5</t>
  </si>
  <si>
    <t>F1AB 1E4</t>
  </si>
  <si>
    <t>F1AB 1E3</t>
  </si>
  <si>
    <t>F1AB 1E2</t>
  </si>
  <si>
    <t>F1AB 1E1</t>
  </si>
  <si>
    <t>CO-N-B5 1E4</t>
  </si>
  <si>
    <t>CO-N-B5 1E3</t>
  </si>
  <si>
    <t>CO-N-B5 1E2</t>
  </si>
  <si>
    <t>CO-N-B5 1E1</t>
  </si>
  <si>
    <t>VRNA Standard curve</t>
  </si>
  <si>
    <t>vRNA Standard curve</t>
  </si>
  <si>
    <t>Mean value</t>
  </si>
  <si>
    <t>Standard HEX Ct value</t>
  </si>
  <si>
    <t>Standard FAM Ct value</t>
  </si>
  <si>
    <t>Sample ID</t>
  </si>
  <si>
    <t>Amplification Efficiency = 10^(-1/slope) - 1</t>
  </si>
  <si>
    <r>
      <rPr>
        <b/>
        <sz val="10"/>
        <color rgb="FF272827"/>
        <rFont val="Arial"/>
        <family val="2"/>
      </rPr>
      <t>Amplification Efficiency</t>
    </r>
    <r>
      <rPr>
        <sz val="10"/>
        <color rgb="FF272827"/>
        <rFont val="Arial"/>
        <family val="2"/>
      </rPr>
      <t xml:space="preserve"> = 10^(-1/slope) - 1</t>
    </r>
  </si>
  <si>
    <t>P002D00</t>
  </si>
  <si>
    <t>P002D01</t>
  </si>
  <si>
    <t>P002D02</t>
  </si>
  <si>
    <t>P002D03</t>
  </si>
  <si>
    <t>P002D05</t>
  </si>
  <si>
    <t>P002D07</t>
  </si>
  <si>
    <t>E02</t>
  </si>
  <si>
    <t>F02</t>
  </si>
  <si>
    <t>G02</t>
  </si>
  <si>
    <t>H02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</si>
</sst>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272827"/>
      <name val="Arial"/>
      <family val="2"/>
    </font>
    <font>
      <b/>
      <sz val="10"/>
      <color rgb="FF27282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7D9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FF8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11" fontId="0" fillId="0" borderId="13" xfId="0" applyNumberFormat="1" applyBorder="1"/>
    <xf numFmtId="2" fontId="0" fillId="0" borderId="0" xfId="0" applyNumberFormat="1" applyBorder="1" applyAlignment="1">
      <alignment horizontal="center" vertical="center"/>
    </xf>
    <xf numFmtId="0" fontId="1" fillId="0" borderId="10" xfId="0" applyFont="1" applyBorder="1"/>
    <xf numFmtId="0" fontId="1" fillId="3" borderId="10" xfId="0" applyFont="1" applyFill="1" applyBorder="1"/>
    <xf numFmtId="0" fontId="0" fillId="0" borderId="1" xfId="0" applyFont="1" applyFill="1" applyBorder="1" applyAlignment="1">
      <alignment horizontal="center"/>
    </xf>
    <xf numFmtId="0" fontId="1" fillId="4" borderId="10" xfId="0" applyFont="1" applyFill="1" applyBorder="1"/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quotePrefix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/>
    <xf numFmtId="164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/>
    </xf>
    <xf numFmtId="2" fontId="4" fillId="0" borderId="25" xfId="0" applyNumberFormat="1" applyFont="1" applyBorder="1"/>
    <xf numFmtId="2" fontId="4" fillId="0" borderId="24" xfId="0" applyNumberFormat="1" applyFont="1" applyBorder="1"/>
    <xf numFmtId="0" fontId="1" fillId="8" borderId="10" xfId="0" applyFont="1" applyFill="1" applyBorder="1"/>
    <xf numFmtId="0" fontId="5" fillId="0" borderId="0" xfId="0" applyFont="1"/>
    <xf numFmtId="10" fontId="1" fillId="0" borderId="0" xfId="0" applyNumberFormat="1" applyFont="1" applyBorder="1"/>
    <xf numFmtId="0" fontId="1" fillId="0" borderId="0" xfId="0" applyFont="1" applyBorder="1"/>
    <xf numFmtId="0" fontId="2" fillId="5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2" fontId="4" fillId="0" borderId="0" xfId="0" applyNumberFormat="1" applyFont="1" applyBorder="1"/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F1AB</a:t>
            </a:r>
            <a:r>
              <a:rPr lang="en-US" sz="1200" b="1" baseline="0"/>
              <a:t> Standard Curve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69731094933889"/>
                  <c:y val="-0.19345471331303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'Calculation sheet'!$D$6:$D$9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</c:numCache>
            </c:numRef>
          </c:xVal>
          <c:yVal>
            <c:numRef>
              <c:f>'Calculation sheet'!$H$6:$H$9</c:f>
              <c:numCache>
                <c:formatCode>General</c:formatCode>
                <c:ptCount val="4"/>
                <c:pt idx="0">
                  <c:v>22.035</c:v>
                </c:pt>
                <c:pt idx="1">
                  <c:v>25.45</c:v>
                </c:pt>
                <c:pt idx="2">
                  <c:v>28.689999999999998</c:v>
                </c:pt>
                <c:pt idx="3">
                  <c:v>32.594999999999999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16-484B-9911-3970457F5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(HEX)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CO-N-B2 Standard Curve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69731094933889"/>
                  <c:y val="-0.19345471331303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'Calculation sheet'!$D$23:$D$26</c:f>
              <c:numCache>
                <c:formatCode>0.00</c:formatCode>
                <c:ptCount val="4"/>
                <c:pt idx="0">
                  <c:v>5.4771212547196626</c:v>
                </c:pt>
                <c:pt idx="1">
                  <c:v>4.4771212547196626</c:v>
                </c:pt>
                <c:pt idx="2">
                  <c:v>3.4771212547196626</c:v>
                </c:pt>
                <c:pt idx="3">
                  <c:v>2.4771212547196626</c:v>
                </c:pt>
              </c:numCache>
            </c:numRef>
          </c:xVal>
          <c:yVal>
            <c:numRef>
              <c:f>'Calculation sheet'!$H$23:$H$26</c:f>
              <c:numCache>
                <c:formatCode>General</c:formatCode>
                <c:ptCount val="4"/>
                <c:pt idx="0">
                  <c:v>21.189999999999998</c:v>
                </c:pt>
                <c:pt idx="1">
                  <c:v>24.375</c:v>
                </c:pt>
                <c:pt idx="2">
                  <c:v>28.045000000000002</c:v>
                </c:pt>
                <c:pt idx="3">
                  <c:v>31.745000000000001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5A-4C36-860B-EB6B03840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(FAM)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vRNA Standard Curve (FAM)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69731094933889"/>
                  <c:y val="-0.19345471331303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'vRNA Calculation sheet (2)'!$D$6:$D$9</c:f>
              <c:numCache>
                <c:formatCode>0.00</c:formatCode>
                <c:ptCount val="4"/>
                <c:pt idx="0">
                  <c:v>3.9030899869919438</c:v>
                </c:pt>
                <c:pt idx="1">
                  <c:v>2.9030899869919438</c:v>
                </c:pt>
                <c:pt idx="2">
                  <c:v>1.9030899869919435</c:v>
                </c:pt>
                <c:pt idx="3">
                  <c:v>0.90308998699194354</c:v>
                </c:pt>
              </c:numCache>
            </c:numRef>
          </c:xVal>
          <c:yVal>
            <c:numRef>
              <c:f>'vRNA Calculation sheet (2)'!$H$6:$H$9</c:f>
              <c:numCache>
                <c:formatCode>General</c:formatCode>
                <c:ptCount val="4"/>
                <c:pt idx="0">
                  <c:v>26.685000000000002</c:v>
                </c:pt>
                <c:pt idx="1">
                  <c:v>29.104999999999997</c:v>
                </c:pt>
                <c:pt idx="2">
                  <c:v>33.875</c:v>
                </c:pt>
                <c:pt idx="3">
                  <c:v>36.760000000000005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89-43DB-8D5E-008D375A9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(FAM)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vRNA Standard Curve (HEX)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69731094933889"/>
                  <c:y val="-0.19345471331303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'vRNA Calculation sheet (2)'!$D$23:$D$26</c:f>
              <c:numCache>
                <c:formatCode>0.00</c:formatCode>
                <c:ptCount val="4"/>
                <c:pt idx="0">
                  <c:v>3.9030899869919438</c:v>
                </c:pt>
                <c:pt idx="1">
                  <c:v>2.9030899869919438</c:v>
                </c:pt>
                <c:pt idx="2">
                  <c:v>1.9030899869919435</c:v>
                </c:pt>
                <c:pt idx="3">
                  <c:v>0.90308998699194354</c:v>
                </c:pt>
              </c:numCache>
            </c:numRef>
          </c:xVal>
          <c:yVal>
            <c:numRef>
              <c:f>'vRNA Calculation sheet (2)'!$F$23:$F$26</c:f>
              <c:numCache>
                <c:formatCode>General</c:formatCode>
                <c:ptCount val="4"/>
                <c:pt idx="0">
                  <c:v>25.15</c:v>
                </c:pt>
                <c:pt idx="1">
                  <c:v>28.35</c:v>
                </c:pt>
                <c:pt idx="2">
                  <c:v>31.98</c:v>
                </c:pt>
                <c:pt idx="3">
                  <c:v>36.020000000000003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9B-4466-AB6A-A6E234B6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(HEX)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590549</xdr:colOff>
      <xdr:row>3</xdr:row>
      <xdr:rowOff>269875</xdr:rowOff>
    </xdr:from>
    <xdr:to>
      <xdr:col>12</xdr:col>
      <xdr:colOff>584200</xdr:colOff>
      <xdr:row>13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635000</xdr:colOff>
      <xdr:row>19</xdr:row>
      <xdr:rowOff>95250</xdr:rowOff>
    </xdr:from>
    <xdr:to>
      <xdr:col>12</xdr:col>
      <xdr:colOff>539750</xdr:colOff>
      <xdr:row>30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749299</xdr:colOff>
      <xdr:row>3</xdr:row>
      <xdr:rowOff>66675</xdr:rowOff>
    </xdr:from>
    <xdr:to>
      <xdr:col>12</xdr:col>
      <xdr:colOff>742950</xdr:colOff>
      <xdr:row>12</xdr:row>
      <xdr:rowOff>120650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863600</xdr:colOff>
      <xdr:row>20</xdr:row>
      <xdr:rowOff>88900</xdr:rowOff>
    </xdr:from>
    <xdr:to>
      <xdr:col>12</xdr:col>
      <xdr:colOff>768350</xdr:colOff>
      <xdr:row>31</xdr:row>
      <xdr:rowOff>88900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62"/>
  <sheetViews>
    <sheetView tabSelected="1" topLeftCell="C16" workbookViewId="0">
      <selection activeCell="J40" sqref="J40"/>
    </sheetView>
  </sheetViews>
  <sheetFormatPr defaultRowHeight="15" x14ac:dyDescent="0.25"/>
  <cols>
    <col min="3" max="3" width="14.7109375" customWidth="1"/>
    <col min="4" max="4" width="12.7109375" style="20" customWidth="1"/>
    <col min="5" max="5" width="13.28515625" customWidth="1"/>
    <col min="6" max="6" width="12.28515625" customWidth="1"/>
    <col min="7" max="7" width="11.7109375" customWidth="1"/>
    <col min="8" max="8" width="12.42578125" customWidth="1"/>
    <col min="9" max="9" width="14.28515625" customWidth="1"/>
    <col min="10" max="10" width="10.7109375" customWidth="1"/>
    <col min="11" max="11" width="14.85546875" customWidth="1"/>
    <col min="12" max="13" width="13.140625" customWidth="1"/>
  </cols>
  <sheetData>
    <row r="1" spans="3:13" ht="15.75" thickBot="1" x14ac:dyDescent="0.3"/>
    <row r="2" spans="3:13" x14ac:dyDescent="0.25">
      <c r="C2" s="67" t="s">
        <v>20</v>
      </c>
      <c r="D2" s="21"/>
      <c r="E2" s="22"/>
      <c r="F2" s="22"/>
      <c r="G2" s="22"/>
      <c r="H2" s="22"/>
      <c r="I2" s="22"/>
      <c r="J2" s="22"/>
      <c r="K2" s="22"/>
      <c r="L2" s="22"/>
      <c r="M2" s="23"/>
    </row>
    <row r="3" spans="3:13" x14ac:dyDescent="0.25">
      <c r="C3" s="24"/>
      <c r="D3" s="25"/>
      <c r="E3" s="26"/>
      <c r="F3" s="26"/>
      <c r="G3" s="26"/>
      <c r="H3" s="26"/>
      <c r="I3" s="26"/>
      <c r="J3" s="26"/>
      <c r="K3" s="26"/>
      <c r="L3" s="26"/>
      <c r="M3" s="27"/>
    </row>
    <row r="4" spans="3:13" ht="25.5" customHeight="1" x14ac:dyDescent="0.25">
      <c r="C4" s="24"/>
      <c r="D4" s="25"/>
      <c r="E4" s="26"/>
      <c r="F4" s="92" t="s">
        <v>38</v>
      </c>
      <c r="G4" s="92"/>
      <c r="H4" s="92"/>
      <c r="I4" s="90"/>
      <c r="J4" s="91"/>
      <c r="K4" s="17"/>
      <c r="L4" s="17"/>
      <c r="M4" s="27"/>
    </row>
    <row r="5" spans="3:13" ht="33.4" customHeight="1" x14ac:dyDescent="0.25">
      <c r="C5" s="28" t="s">
        <v>3</v>
      </c>
      <c r="D5" s="25" t="s">
        <v>23</v>
      </c>
      <c r="E5" s="26"/>
      <c r="F5" s="1" t="s">
        <v>1</v>
      </c>
      <c r="G5" s="1" t="s">
        <v>2</v>
      </c>
      <c r="H5" s="2" t="s">
        <v>37</v>
      </c>
      <c r="I5" s="18"/>
      <c r="J5" s="18"/>
      <c r="K5" s="19"/>
      <c r="L5" s="18"/>
      <c r="M5" s="27"/>
    </row>
    <row r="6" spans="3:13" x14ac:dyDescent="0.25">
      <c r="C6" s="29">
        <v>100000</v>
      </c>
      <c r="D6" s="25">
        <f>LOG(C6)</f>
        <v>5</v>
      </c>
      <c r="E6" s="26"/>
      <c r="F6" s="89">
        <v>22</v>
      </c>
      <c r="G6" s="89">
        <v>22.07</v>
      </c>
      <c r="H6" s="2">
        <f>AVERAGE(F6:G6)</f>
        <v>22.035</v>
      </c>
      <c r="I6" s="18"/>
      <c r="J6" s="18"/>
      <c r="K6" s="17"/>
      <c r="L6" s="17"/>
      <c r="M6" s="27"/>
    </row>
    <row r="7" spans="3:13" x14ac:dyDescent="0.25">
      <c r="C7" s="29">
        <v>10000</v>
      </c>
      <c r="D7" s="25">
        <f t="shared" ref="D7:D9" si="0">LOG(C7)</f>
        <v>4</v>
      </c>
      <c r="E7" s="26"/>
      <c r="F7" s="89">
        <v>25.58</v>
      </c>
      <c r="G7" s="89">
        <v>25.32</v>
      </c>
      <c r="H7" s="2">
        <f t="shared" ref="H7:H9" si="1">AVERAGE(F7:G7)</f>
        <v>25.45</v>
      </c>
      <c r="I7" s="18"/>
      <c r="J7" s="18"/>
      <c r="K7" s="17"/>
      <c r="L7" s="17"/>
      <c r="M7" s="27"/>
    </row>
    <row r="8" spans="3:13" x14ac:dyDescent="0.25">
      <c r="C8" s="29">
        <v>1000</v>
      </c>
      <c r="D8" s="25">
        <f t="shared" si="0"/>
        <v>3</v>
      </c>
      <c r="E8" s="26"/>
      <c r="F8" s="89">
        <v>28.66</v>
      </c>
      <c r="G8" s="89">
        <v>28.72</v>
      </c>
      <c r="H8" s="2">
        <f t="shared" si="1"/>
        <v>28.689999999999998</v>
      </c>
      <c r="I8" s="18"/>
      <c r="J8" s="18"/>
      <c r="K8" s="17"/>
      <c r="L8" s="17"/>
      <c r="M8" s="27"/>
    </row>
    <row r="9" spans="3:13" x14ac:dyDescent="0.25">
      <c r="C9" s="29">
        <v>100</v>
      </c>
      <c r="D9" s="25">
        <f t="shared" si="0"/>
        <v>2</v>
      </c>
      <c r="E9" s="26"/>
      <c r="F9" s="89">
        <v>32.67</v>
      </c>
      <c r="G9" s="89">
        <v>32.520000000000003</v>
      </c>
      <c r="H9" s="2">
        <f t="shared" si="1"/>
        <v>32.594999999999999</v>
      </c>
      <c r="I9" s="18"/>
      <c r="J9" s="18"/>
      <c r="K9" s="17"/>
      <c r="L9" s="17"/>
      <c r="M9" s="27"/>
    </row>
    <row r="10" spans="3:13" x14ac:dyDescent="0.25">
      <c r="C10" s="24"/>
      <c r="D10" s="25"/>
      <c r="E10" s="26"/>
      <c r="F10" s="18"/>
      <c r="G10" s="18"/>
      <c r="H10" s="18"/>
      <c r="I10" s="18"/>
      <c r="J10" s="18"/>
      <c r="K10" s="17"/>
      <c r="L10" s="17"/>
      <c r="M10" s="27"/>
    </row>
    <row r="11" spans="3:13" x14ac:dyDescent="0.25">
      <c r="C11" s="24"/>
      <c r="D11" s="25"/>
      <c r="E11" s="26"/>
      <c r="F11" s="26"/>
      <c r="G11" s="26"/>
      <c r="H11" s="26"/>
      <c r="I11" s="17"/>
      <c r="J11" s="17"/>
      <c r="K11" s="17"/>
      <c r="L11" s="17"/>
      <c r="M11" s="27"/>
    </row>
    <row r="12" spans="3:13" x14ac:dyDescent="0.25">
      <c r="C12" s="24"/>
      <c r="D12" s="25"/>
      <c r="E12" s="26"/>
      <c r="F12" s="26"/>
      <c r="G12" s="26"/>
      <c r="H12" s="26"/>
      <c r="I12" s="17"/>
      <c r="J12" s="17"/>
      <c r="K12" s="17"/>
      <c r="L12" s="17"/>
      <c r="M12" s="27"/>
    </row>
    <row r="13" spans="3:13" x14ac:dyDescent="0.25">
      <c r="C13" s="24"/>
      <c r="D13" s="68" t="s">
        <v>42</v>
      </c>
      <c r="E13" s="26"/>
      <c r="F13" s="26"/>
      <c r="G13" s="69">
        <f>10^(-1/G15)-1</f>
        <v>0.92744270096345449</v>
      </c>
      <c r="H13" s="26"/>
      <c r="I13" s="17"/>
      <c r="J13" s="17"/>
      <c r="K13" s="17"/>
      <c r="L13" s="17"/>
      <c r="M13" s="27"/>
    </row>
    <row r="14" spans="3:13" x14ac:dyDescent="0.25">
      <c r="C14" s="24"/>
      <c r="D14" s="30"/>
      <c r="E14" s="26"/>
      <c r="F14" s="26"/>
      <c r="G14" s="26"/>
      <c r="H14" s="26"/>
      <c r="I14" s="26"/>
      <c r="J14" s="26"/>
      <c r="K14" s="26"/>
      <c r="L14" s="26"/>
      <c r="M14" s="27"/>
    </row>
    <row r="15" spans="3:13" x14ac:dyDescent="0.25">
      <c r="C15" s="24"/>
      <c r="D15" s="46" t="s">
        <v>4</v>
      </c>
      <c r="E15" s="4"/>
      <c r="F15" s="14" t="s">
        <v>5</v>
      </c>
      <c r="G15" s="12">
        <f>LINEST(F6:F9,D6:D9)</f>
        <v>-3.5090000000000008</v>
      </c>
      <c r="K15" s="26"/>
      <c r="L15" s="26"/>
      <c r="M15" s="27"/>
    </row>
    <row r="16" spans="3:13" x14ac:dyDescent="0.25">
      <c r="C16" s="24"/>
      <c r="D16" s="5"/>
      <c r="E16" s="6"/>
      <c r="F16" s="15" t="s">
        <v>6</v>
      </c>
      <c r="G16" s="13">
        <f>INDEX(LINEST(F6:F9,D6:D9),2)</f>
        <v>39.509</v>
      </c>
      <c r="K16" s="26"/>
      <c r="L16" s="26"/>
      <c r="M16" s="27"/>
    </row>
    <row r="17" spans="3:15" x14ac:dyDescent="0.25">
      <c r="C17" s="24"/>
      <c r="D17" s="7"/>
      <c r="E17" s="8"/>
      <c r="F17" s="16" t="s">
        <v>7</v>
      </c>
      <c r="G17" s="9"/>
      <c r="K17" s="26"/>
      <c r="L17" s="26"/>
      <c r="M17" s="27"/>
    </row>
    <row r="18" spans="3:15" ht="15.75" thickBot="1" x14ac:dyDescent="0.3">
      <c r="C18" s="31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5" ht="15.75" thickBot="1" x14ac:dyDescent="0.3"/>
    <row r="20" spans="3:15" x14ac:dyDescent="0.25">
      <c r="C20" s="38" t="s">
        <v>21</v>
      </c>
      <c r="D20" s="21"/>
      <c r="E20" s="22"/>
      <c r="F20" s="22"/>
      <c r="G20" s="22"/>
      <c r="H20" s="22"/>
      <c r="I20" s="22"/>
      <c r="J20" s="22"/>
      <c r="K20" s="22"/>
      <c r="L20" s="22"/>
      <c r="M20" s="23"/>
    </row>
    <row r="21" spans="3:15" ht="28.9" customHeight="1" x14ac:dyDescent="0.25">
      <c r="C21" s="24"/>
      <c r="D21" s="25"/>
      <c r="E21" s="26"/>
      <c r="F21" s="92" t="s">
        <v>39</v>
      </c>
      <c r="G21" s="92"/>
      <c r="H21" s="92"/>
      <c r="I21" s="90"/>
      <c r="J21" s="91"/>
      <c r="K21" s="17"/>
      <c r="L21" s="17"/>
      <c r="M21" s="27"/>
    </row>
    <row r="22" spans="3:15" x14ac:dyDescent="0.25">
      <c r="C22" s="24" t="s">
        <v>22</v>
      </c>
      <c r="D22" s="25" t="s">
        <v>23</v>
      </c>
      <c r="E22" s="26" t="s">
        <v>0</v>
      </c>
      <c r="F22" s="39" t="s">
        <v>1</v>
      </c>
      <c r="G22" s="2" t="s">
        <v>2</v>
      </c>
      <c r="H22" s="2" t="s">
        <v>37</v>
      </c>
      <c r="I22" s="18"/>
      <c r="J22" s="18"/>
      <c r="K22" s="19"/>
      <c r="L22" s="18"/>
      <c r="M22" s="27"/>
    </row>
    <row r="23" spans="3:15" x14ac:dyDescent="0.25">
      <c r="C23" s="35">
        <v>300000</v>
      </c>
      <c r="D23" s="36">
        <f>LOG(C23)</f>
        <v>5.4771212547196626</v>
      </c>
      <c r="E23" s="26"/>
      <c r="F23" s="88">
        <v>21.05</v>
      </c>
      <c r="G23" s="88">
        <v>21.33</v>
      </c>
      <c r="H23" s="2">
        <f>AVERAGE(F23:G23)</f>
        <v>21.189999999999998</v>
      </c>
      <c r="I23" s="18"/>
      <c r="J23" s="18"/>
      <c r="K23" s="17"/>
      <c r="L23" s="17"/>
      <c r="M23" s="27"/>
    </row>
    <row r="24" spans="3:15" x14ac:dyDescent="0.25">
      <c r="C24" s="35">
        <v>30000</v>
      </c>
      <c r="D24" s="36">
        <f t="shared" ref="D24:D26" si="2">LOG(C24)</f>
        <v>4.4771212547196626</v>
      </c>
      <c r="E24" s="26"/>
      <c r="F24" s="88">
        <v>24.28</v>
      </c>
      <c r="G24" s="88">
        <v>24.47</v>
      </c>
      <c r="H24" s="2">
        <f>AVERAGE(F24:G24)</f>
        <v>24.375</v>
      </c>
      <c r="I24" s="18"/>
      <c r="J24" s="18"/>
      <c r="K24" s="17"/>
      <c r="L24" s="17"/>
      <c r="M24" s="27"/>
    </row>
    <row r="25" spans="3:15" x14ac:dyDescent="0.25">
      <c r="C25" s="35">
        <v>3000</v>
      </c>
      <c r="D25" s="36">
        <f t="shared" si="2"/>
        <v>3.4771212547196626</v>
      </c>
      <c r="E25" s="26"/>
      <c r="F25" s="88">
        <v>28.03</v>
      </c>
      <c r="G25" s="88">
        <v>28.06</v>
      </c>
      <c r="H25" s="2">
        <f t="shared" ref="H25:H26" si="3">AVERAGE(F25:G25)</f>
        <v>28.045000000000002</v>
      </c>
      <c r="I25" s="18"/>
      <c r="J25" s="18"/>
      <c r="K25" s="17"/>
      <c r="L25" s="17"/>
      <c r="M25" s="27"/>
    </row>
    <row r="26" spans="3:15" x14ac:dyDescent="0.25">
      <c r="C26" s="35">
        <v>300</v>
      </c>
      <c r="D26" s="36">
        <f t="shared" si="2"/>
        <v>2.4771212547196626</v>
      </c>
      <c r="E26" s="26"/>
      <c r="F26" s="88">
        <v>31.32</v>
      </c>
      <c r="G26" s="88">
        <v>32.17</v>
      </c>
      <c r="H26" s="2">
        <f t="shared" si="3"/>
        <v>31.745000000000001</v>
      </c>
      <c r="I26" s="18"/>
      <c r="J26" s="18"/>
      <c r="K26" s="17"/>
      <c r="L26" s="17"/>
      <c r="M26" s="27"/>
      <c r="O26">
        <v>28.03</v>
      </c>
    </row>
    <row r="27" spans="3:15" x14ac:dyDescent="0.25">
      <c r="C27" s="35"/>
      <c r="D27" s="36"/>
      <c r="E27" s="26"/>
      <c r="F27" s="18"/>
      <c r="G27" s="18"/>
      <c r="H27" s="18"/>
      <c r="I27" s="18"/>
      <c r="J27" s="18"/>
      <c r="K27" s="17"/>
      <c r="L27" s="17"/>
      <c r="M27" s="27"/>
      <c r="O27">
        <v>28.06</v>
      </c>
    </row>
    <row r="28" spans="3:15" x14ac:dyDescent="0.25">
      <c r="C28" s="24"/>
      <c r="D28" s="25"/>
      <c r="E28" s="26"/>
      <c r="F28" s="26"/>
      <c r="G28" s="26"/>
      <c r="H28" s="26"/>
      <c r="I28" s="17"/>
      <c r="J28" s="17"/>
      <c r="K28" s="17"/>
      <c r="L28" s="17"/>
      <c r="M28" s="27"/>
      <c r="O28">
        <v>31.32</v>
      </c>
    </row>
    <row r="29" spans="3:15" x14ac:dyDescent="0.25">
      <c r="C29" s="24"/>
      <c r="D29" s="68" t="s">
        <v>41</v>
      </c>
      <c r="E29" s="26"/>
      <c r="F29" s="26"/>
      <c r="G29" s="69">
        <f>10^(-1/G30)-1</f>
        <v>0.94693679033588984</v>
      </c>
      <c r="H29" s="26"/>
      <c r="I29" s="17"/>
      <c r="J29" s="17"/>
      <c r="K29" s="17"/>
      <c r="L29" s="17"/>
      <c r="M29" s="27"/>
      <c r="O29">
        <v>32.17</v>
      </c>
    </row>
    <row r="30" spans="3:15" x14ac:dyDescent="0.25">
      <c r="C30" s="24"/>
      <c r="D30" s="46" t="s">
        <v>4</v>
      </c>
      <c r="E30" s="4"/>
      <c r="F30" s="14" t="s">
        <v>5</v>
      </c>
      <c r="G30" s="10">
        <f>LINEST(F23:F26,D23:D26)</f>
        <v>-3.456</v>
      </c>
      <c r="H30" s="26"/>
      <c r="I30" s="17"/>
      <c r="J30" s="17"/>
      <c r="K30" s="17"/>
      <c r="L30" s="17"/>
      <c r="M30" s="27"/>
    </row>
    <row r="31" spans="3:15" x14ac:dyDescent="0.25">
      <c r="C31" s="24"/>
      <c r="D31" s="5"/>
      <c r="E31" s="6"/>
      <c r="F31" s="15" t="s">
        <v>6</v>
      </c>
      <c r="G31" s="11">
        <f>INDEX(LINEST(F23:F26,D23:D26),2)</f>
        <v>39.914931056311154</v>
      </c>
      <c r="H31" s="26"/>
      <c r="I31" s="17"/>
      <c r="J31" s="17"/>
      <c r="K31" s="17"/>
      <c r="L31" s="17"/>
      <c r="M31" s="27"/>
    </row>
    <row r="32" spans="3:15" x14ac:dyDescent="0.25">
      <c r="C32" s="24"/>
      <c r="D32" s="7"/>
      <c r="E32" s="8"/>
      <c r="F32" s="16" t="s">
        <v>7</v>
      </c>
      <c r="G32" s="9"/>
      <c r="K32" s="26"/>
      <c r="L32" s="26"/>
      <c r="M32" s="27"/>
    </row>
    <row r="33" spans="3:13" x14ac:dyDescent="0.25">
      <c r="C33" s="24"/>
      <c r="D33" s="25"/>
      <c r="E33" s="26"/>
      <c r="F33" s="26"/>
      <c r="K33" s="26"/>
      <c r="L33" s="26"/>
      <c r="M33" s="27"/>
    </row>
    <row r="34" spans="3:13" x14ac:dyDescent="0.25">
      <c r="C34" s="24"/>
      <c r="D34" s="25"/>
      <c r="E34" s="26"/>
      <c r="F34" s="26"/>
      <c r="K34" s="26"/>
      <c r="L34" s="26"/>
      <c r="M34" s="27"/>
    </row>
    <row r="35" spans="3:13" ht="15.75" thickBot="1" x14ac:dyDescent="0.3">
      <c r="C35" s="31"/>
      <c r="D35" s="32"/>
      <c r="E35" s="33"/>
      <c r="F35" s="33"/>
      <c r="G35" s="33"/>
      <c r="H35" s="33"/>
      <c r="I35" s="33"/>
      <c r="J35" s="33"/>
      <c r="K35" s="33"/>
      <c r="L35" s="33"/>
      <c r="M35" s="34"/>
    </row>
    <row r="36" spans="3:13" x14ac:dyDescent="0.25">
      <c r="C36" s="26"/>
      <c r="D36" s="25"/>
      <c r="E36" s="26"/>
      <c r="F36" s="26"/>
      <c r="G36" s="26"/>
      <c r="H36" s="26"/>
      <c r="I36" s="26"/>
      <c r="J36" s="26"/>
      <c r="K36" s="26"/>
      <c r="L36" s="26"/>
      <c r="M36" s="26"/>
    </row>
    <row r="37" spans="3:13" x14ac:dyDescent="0.25">
      <c r="C37" s="70" t="s">
        <v>24</v>
      </c>
      <c r="D37" s="25"/>
      <c r="E37" s="26"/>
      <c r="F37" s="26"/>
      <c r="G37" s="26"/>
      <c r="H37" s="26"/>
      <c r="I37" s="26"/>
      <c r="J37" s="26"/>
      <c r="K37" s="26"/>
      <c r="L37" s="26"/>
      <c r="M37" s="26"/>
    </row>
    <row r="38" spans="3:13" x14ac:dyDescent="0.25">
      <c r="C38" s="26"/>
      <c r="D38" s="25"/>
      <c r="E38" s="26"/>
      <c r="F38" s="26"/>
      <c r="G38" s="26"/>
      <c r="H38" s="26"/>
      <c r="I38" s="26"/>
      <c r="J38" s="26"/>
      <c r="K38" s="26"/>
      <c r="L38" s="26"/>
      <c r="M38" s="26"/>
    </row>
    <row r="39" spans="3:13" ht="39.4" customHeight="1" x14ac:dyDescent="0.25">
      <c r="C39" s="26"/>
      <c r="D39" s="71" t="s">
        <v>40</v>
      </c>
      <c r="E39" s="71" t="s">
        <v>10</v>
      </c>
      <c r="F39" s="72" t="s">
        <v>26</v>
      </c>
      <c r="G39" s="73" t="s">
        <v>15</v>
      </c>
      <c r="H39" s="74" t="s">
        <v>25</v>
      </c>
      <c r="I39" s="75" t="s">
        <v>16</v>
      </c>
      <c r="J39" s="73" t="s">
        <v>19</v>
      </c>
      <c r="K39" s="76" t="s">
        <v>17</v>
      </c>
      <c r="L39" s="74" t="s">
        <v>18</v>
      </c>
      <c r="M39" s="26"/>
    </row>
    <row r="40" spans="3:13" x14ac:dyDescent="0.25">
      <c r="C40" s="26"/>
      <c r="D40" s="77" t="s">
        <v>43</v>
      </c>
      <c r="E40" s="78" t="s">
        <v>12</v>
      </c>
      <c r="F40" s="79">
        <v>23.14</v>
      </c>
      <c r="G40" s="79">
        <v>25.8</v>
      </c>
      <c r="H40" s="79">
        <v>25.03</v>
      </c>
      <c r="I40" s="80">
        <f>(G40-$G$31)/$G$30</f>
        <v>4.0841814399048477</v>
      </c>
      <c r="J40" s="81">
        <f>10^I40</f>
        <v>12138.958869618064</v>
      </c>
      <c r="K40" s="82">
        <f>(H40-$G$16)/$G$15</f>
        <v>4.1262467939583916</v>
      </c>
      <c r="L40" s="83">
        <f>10^K40</f>
        <v>13373.552716311813</v>
      </c>
      <c r="M40" s="26"/>
    </row>
    <row r="41" spans="3:13" x14ac:dyDescent="0.25">
      <c r="C41" s="26"/>
      <c r="D41" s="77" t="s">
        <v>44</v>
      </c>
      <c r="E41" s="78" t="s">
        <v>14</v>
      </c>
      <c r="F41" s="79">
        <v>30.37</v>
      </c>
      <c r="G41" s="79">
        <v>26.56</v>
      </c>
      <c r="H41" s="79">
        <v>26.88</v>
      </c>
      <c r="I41" s="80">
        <f t="shared" ref="I41:I62" si="4">(G41-$G$31)/$G$30</f>
        <v>3.8642740324974407</v>
      </c>
      <c r="J41" s="81">
        <f t="shared" ref="J41:J47" si="5">10^I41</f>
        <v>7316.0056549910123</v>
      </c>
      <c r="K41" s="82">
        <f t="shared" ref="K41:K62" si="6">(H41-$G$16)/$G$15</f>
        <v>3.5990310629809059</v>
      </c>
      <c r="L41" s="83">
        <f t="shared" ref="L41:L47" si="7">10^K41</f>
        <v>3972.1995967329749</v>
      </c>
      <c r="M41" s="26"/>
    </row>
    <row r="42" spans="3:13" x14ac:dyDescent="0.25">
      <c r="C42" s="26"/>
      <c r="D42" s="77" t="s">
        <v>45</v>
      </c>
      <c r="E42" s="78" t="s">
        <v>49</v>
      </c>
      <c r="F42" s="79">
        <v>30.33</v>
      </c>
      <c r="G42" s="79">
        <v>33.24</v>
      </c>
      <c r="H42" s="79">
        <v>31.64</v>
      </c>
      <c r="I42" s="80">
        <f t="shared" si="4"/>
        <v>1.9314036621270696</v>
      </c>
      <c r="J42" s="81">
        <f t="shared" si="5"/>
        <v>85.389341052044102</v>
      </c>
      <c r="K42" s="82">
        <f t="shared" si="6"/>
        <v>2.2425192362496431</v>
      </c>
      <c r="L42" s="83">
        <f t="shared" si="7"/>
        <v>174.79106810891628</v>
      </c>
      <c r="M42" s="26"/>
    </row>
    <row r="43" spans="3:13" x14ac:dyDescent="0.25">
      <c r="C43" s="26"/>
      <c r="D43" s="77" t="s">
        <v>46</v>
      </c>
      <c r="E43" s="78" t="s">
        <v>50</v>
      </c>
      <c r="F43" s="79">
        <v>32.01</v>
      </c>
      <c r="G43" s="79">
        <v>35.14</v>
      </c>
      <c r="H43" s="79">
        <v>35.31</v>
      </c>
      <c r="I43" s="80">
        <f t="shared" si="4"/>
        <v>1.3816351436085514</v>
      </c>
      <c r="J43" s="81">
        <f t="shared" si="5"/>
        <v>24.078816862820815</v>
      </c>
      <c r="K43" s="82">
        <f t="shared" si="6"/>
        <v>1.1966372185807914</v>
      </c>
      <c r="L43" s="83">
        <f t="shared" si="7"/>
        <v>15.726686103495128</v>
      </c>
      <c r="M43" s="26"/>
    </row>
    <row r="44" spans="3:13" x14ac:dyDescent="0.25">
      <c r="C44" s="26"/>
      <c r="D44" s="77" t="s">
        <v>47</v>
      </c>
      <c r="E44" s="78" t="s">
        <v>51</v>
      </c>
      <c r="F44" s="79">
        <v>29.45</v>
      </c>
      <c r="G44" s="79">
        <v>37.549999999999997</v>
      </c>
      <c r="H44" s="79" t="s">
        <v>13</v>
      </c>
      <c r="I44" s="80">
        <f t="shared" si="4"/>
        <v>0.68429718064558942</v>
      </c>
      <c r="J44" s="84">
        <f t="shared" si="5"/>
        <v>4.8338946443651167</v>
      </c>
      <c r="K44" s="82" t="e">
        <f t="shared" si="6"/>
        <v>#VALUE!</v>
      </c>
      <c r="L44" s="83" t="e">
        <f t="shared" si="7"/>
        <v>#VALUE!</v>
      </c>
      <c r="M44" s="26"/>
    </row>
    <row r="45" spans="3:13" ht="13.9" customHeight="1" x14ac:dyDescent="0.25">
      <c r="C45" s="26"/>
      <c r="D45" s="77" t="s">
        <v>48</v>
      </c>
      <c r="E45" s="78" t="s">
        <v>52</v>
      </c>
      <c r="F45" s="79">
        <v>30.48</v>
      </c>
      <c r="G45" s="79" t="s">
        <v>13</v>
      </c>
      <c r="H45" s="79">
        <v>37.5</v>
      </c>
      <c r="I45" s="80" t="e">
        <f t="shared" si="4"/>
        <v>#VALUE!</v>
      </c>
      <c r="J45" s="81" t="e">
        <f t="shared" si="5"/>
        <v>#VALUE!</v>
      </c>
      <c r="K45" s="82">
        <f t="shared" si="6"/>
        <v>0.57252778569392981</v>
      </c>
      <c r="L45" s="83">
        <f t="shared" si="7"/>
        <v>3.7370403379950683</v>
      </c>
      <c r="M45" s="26"/>
    </row>
    <row r="46" spans="3:13" x14ac:dyDescent="0.25">
      <c r="C46" s="26"/>
      <c r="D46" s="77"/>
      <c r="E46" s="78"/>
      <c r="F46" s="79"/>
      <c r="G46" s="79"/>
      <c r="H46" s="79"/>
      <c r="I46" s="80">
        <f t="shared" si="4"/>
        <v>11.549459217682626</v>
      </c>
      <c r="J46" s="81">
        <f t="shared" si="5"/>
        <v>354371851516.23572</v>
      </c>
      <c r="K46" s="82">
        <f t="shared" si="6"/>
        <v>11.25933314334568</v>
      </c>
      <c r="L46" s="83">
        <f t="shared" si="7"/>
        <v>181690886260.68945</v>
      </c>
      <c r="M46" s="26"/>
    </row>
    <row r="47" spans="3:13" x14ac:dyDescent="0.25">
      <c r="C47" s="26"/>
      <c r="D47" s="77"/>
      <c r="E47" s="78"/>
      <c r="F47" s="79"/>
      <c r="G47" s="79"/>
      <c r="H47" s="77"/>
      <c r="I47" s="80">
        <f t="shared" si="4"/>
        <v>11.549459217682626</v>
      </c>
      <c r="J47" s="85">
        <f t="shared" si="5"/>
        <v>354371851516.23572</v>
      </c>
      <c r="K47" s="82">
        <f t="shared" si="6"/>
        <v>11.25933314334568</v>
      </c>
      <c r="L47" s="83">
        <f t="shared" si="7"/>
        <v>181690886260.68945</v>
      </c>
      <c r="M47" s="26"/>
    </row>
    <row r="48" spans="3:13" x14ac:dyDescent="0.25">
      <c r="C48" s="26"/>
      <c r="D48" s="77"/>
      <c r="E48" s="78"/>
      <c r="F48" s="87"/>
      <c r="G48" s="87"/>
      <c r="H48" s="87"/>
      <c r="I48" s="80">
        <f t="shared" si="4"/>
        <v>11.549459217682626</v>
      </c>
      <c r="J48" s="81">
        <f>10^I48</f>
        <v>354371851516.23572</v>
      </c>
      <c r="K48" s="82">
        <f t="shared" si="6"/>
        <v>11.25933314334568</v>
      </c>
      <c r="L48" s="83">
        <f>10^K48</f>
        <v>181690886260.68945</v>
      </c>
      <c r="M48" s="26"/>
    </row>
    <row r="49" spans="3:13" x14ac:dyDescent="0.25">
      <c r="C49" s="26"/>
      <c r="D49" s="77"/>
      <c r="E49" s="78"/>
      <c r="F49" s="87"/>
      <c r="G49" s="87"/>
      <c r="H49" s="87"/>
      <c r="I49" s="80">
        <f t="shared" si="4"/>
        <v>11.549459217682626</v>
      </c>
      <c r="J49" s="81">
        <f t="shared" ref="J49:J55" si="8">10^I49</f>
        <v>354371851516.23572</v>
      </c>
      <c r="K49" s="82">
        <f t="shared" si="6"/>
        <v>11.25933314334568</v>
      </c>
      <c r="L49" s="83">
        <f t="shared" ref="L49:L55" si="9">10^K49</f>
        <v>181690886260.68945</v>
      </c>
      <c r="M49" s="26"/>
    </row>
    <row r="50" spans="3:13" x14ac:dyDescent="0.25">
      <c r="C50" s="26"/>
      <c r="D50" s="77"/>
      <c r="E50" s="78"/>
      <c r="F50" s="87"/>
      <c r="G50" s="87"/>
      <c r="H50" s="87"/>
      <c r="I50" s="80">
        <f t="shared" si="4"/>
        <v>11.549459217682626</v>
      </c>
      <c r="J50" s="81">
        <f t="shared" si="8"/>
        <v>354371851516.23572</v>
      </c>
      <c r="K50" s="82">
        <f t="shared" si="6"/>
        <v>11.25933314334568</v>
      </c>
      <c r="L50" s="83">
        <f t="shared" si="9"/>
        <v>181690886260.68945</v>
      </c>
      <c r="M50" s="26"/>
    </row>
    <row r="51" spans="3:13" x14ac:dyDescent="0.25">
      <c r="C51" s="26"/>
      <c r="D51" s="77"/>
      <c r="E51" s="78"/>
      <c r="F51" s="87"/>
      <c r="G51" s="87"/>
      <c r="H51" s="87"/>
      <c r="I51" s="80">
        <f t="shared" si="4"/>
        <v>11.549459217682626</v>
      </c>
      <c r="J51" s="81">
        <f t="shared" si="8"/>
        <v>354371851516.23572</v>
      </c>
      <c r="K51" s="82">
        <f t="shared" si="6"/>
        <v>11.25933314334568</v>
      </c>
      <c r="L51" s="83">
        <f t="shared" si="9"/>
        <v>181690886260.68945</v>
      </c>
      <c r="M51" s="26"/>
    </row>
    <row r="52" spans="3:13" x14ac:dyDescent="0.25">
      <c r="C52" s="26"/>
      <c r="D52" s="77"/>
      <c r="E52" s="78"/>
      <c r="F52" s="87"/>
      <c r="G52" s="87"/>
      <c r="H52" s="87"/>
      <c r="I52" s="80">
        <f t="shared" si="4"/>
        <v>11.549459217682626</v>
      </c>
      <c r="J52" s="84">
        <f t="shared" si="8"/>
        <v>354371851516.23572</v>
      </c>
      <c r="K52" s="82">
        <f t="shared" si="6"/>
        <v>11.25933314334568</v>
      </c>
      <c r="L52" s="83">
        <f t="shared" si="9"/>
        <v>181690886260.68945</v>
      </c>
      <c r="M52" s="26"/>
    </row>
    <row r="53" spans="3:13" x14ac:dyDescent="0.25">
      <c r="C53" s="26"/>
      <c r="D53" s="77"/>
      <c r="E53" s="78"/>
      <c r="F53" s="87"/>
      <c r="G53" s="87"/>
      <c r="H53" s="87"/>
      <c r="I53" s="80">
        <f t="shared" si="4"/>
        <v>11.549459217682626</v>
      </c>
      <c r="J53" s="81">
        <f t="shared" si="8"/>
        <v>354371851516.23572</v>
      </c>
      <c r="K53" s="82">
        <f t="shared" si="6"/>
        <v>11.25933314334568</v>
      </c>
      <c r="L53" s="83">
        <f t="shared" si="9"/>
        <v>181690886260.68945</v>
      </c>
      <c r="M53" s="26"/>
    </row>
    <row r="54" spans="3:13" x14ac:dyDescent="0.25">
      <c r="D54" s="77"/>
      <c r="E54" s="78"/>
      <c r="F54" s="87"/>
      <c r="G54" s="87"/>
      <c r="H54" s="87"/>
      <c r="I54" s="80">
        <f t="shared" si="4"/>
        <v>11.549459217682626</v>
      </c>
      <c r="J54" s="81">
        <f t="shared" si="8"/>
        <v>354371851516.23572</v>
      </c>
      <c r="K54" s="82">
        <f t="shared" si="6"/>
        <v>11.25933314334568</v>
      </c>
      <c r="L54" s="83">
        <f t="shared" si="9"/>
        <v>181690886260.68945</v>
      </c>
    </row>
    <row r="55" spans="3:13" x14ac:dyDescent="0.25">
      <c r="D55" s="77"/>
      <c r="E55" s="78"/>
      <c r="F55" s="87"/>
      <c r="G55" s="87"/>
      <c r="H55" s="86"/>
      <c r="I55" s="80">
        <f t="shared" si="4"/>
        <v>11.549459217682626</v>
      </c>
      <c r="J55" s="85">
        <f t="shared" si="8"/>
        <v>354371851516.23572</v>
      </c>
      <c r="K55" s="82">
        <f t="shared" si="6"/>
        <v>11.25933314334568</v>
      </c>
      <c r="L55" s="83">
        <f t="shared" si="9"/>
        <v>181690886260.68945</v>
      </c>
    </row>
    <row r="56" spans="3:13" x14ac:dyDescent="0.25">
      <c r="D56" s="77"/>
      <c r="E56" s="78"/>
      <c r="F56" s="87"/>
      <c r="G56" s="87"/>
      <c r="H56" s="87"/>
      <c r="I56" s="80">
        <f t="shared" si="4"/>
        <v>11.549459217682626</v>
      </c>
      <c r="J56" s="81">
        <f t="shared" ref="J56:J62" si="10">10^I56</f>
        <v>354371851516.23572</v>
      </c>
      <c r="K56" s="82">
        <f t="shared" si="6"/>
        <v>11.25933314334568</v>
      </c>
      <c r="L56" s="83">
        <f t="shared" ref="L56:L62" si="11">10^K56</f>
        <v>181690886260.68945</v>
      </c>
    </row>
    <row r="57" spans="3:13" x14ac:dyDescent="0.25">
      <c r="D57" s="77"/>
      <c r="E57" s="78"/>
      <c r="F57" s="87"/>
      <c r="G57" s="87"/>
      <c r="H57" s="87"/>
      <c r="I57" s="80">
        <f t="shared" si="4"/>
        <v>11.549459217682626</v>
      </c>
      <c r="J57" s="81">
        <f t="shared" si="10"/>
        <v>354371851516.23572</v>
      </c>
      <c r="K57" s="82">
        <f t="shared" si="6"/>
        <v>11.25933314334568</v>
      </c>
      <c r="L57" s="83">
        <f t="shared" si="11"/>
        <v>181690886260.68945</v>
      </c>
    </row>
    <row r="58" spans="3:13" x14ac:dyDescent="0.25">
      <c r="D58" s="77"/>
      <c r="E58" s="78"/>
      <c r="F58" s="87"/>
      <c r="G58" s="87"/>
      <c r="H58" s="87"/>
      <c r="I58" s="80">
        <f t="shared" si="4"/>
        <v>11.549459217682626</v>
      </c>
      <c r="J58" s="81">
        <f t="shared" si="10"/>
        <v>354371851516.23572</v>
      </c>
      <c r="K58" s="82">
        <f t="shared" si="6"/>
        <v>11.25933314334568</v>
      </c>
      <c r="L58" s="83">
        <f t="shared" si="11"/>
        <v>181690886260.68945</v>
      </c>
    </row>
    <row r="59" spans="3:13" x14ac:dyDescent="0.25">
      <c r="D59" s="77"/>
      <c r="E59" s="78"/>
      <c r="F59" s="87"/>
      <c r="G59" s="87"/>
      <c r="H59" s="87"/>
      <c r="I59" s="80">
        <f t="shared" si="4"/>
        <v>11.549459217682626</v>
      </c>
      <c r="J59" s="84">
        <f t="shared" si="10"/>
        <v>354371851516.23572</v>
      </c>
      <c r="K59" s="82">
        <f t="shared" si="6"/>
        <v>11.25933314334568</v>
      </c>
      <c r="L59" s="83">
        <f t="shared" si="11"/>
        <v>181690886260.68945</v>
      </c>
    </row>
    <row r="60" spans="3:13" x14ac:dyDescent="0.25">
      <c r="D60" s="77"/>
      <c r="E60" s="78"/>
      <c r="F60" s="87"/>
      <c r="G60" s="87"/>
      <c r="H60" s="87"/>
      <c r="I60" s="80">
        <f t="shared" si="4"/>
        <v>11.549459217682626</v>
      </c>
      <c r="J60" s="81">
        <f t="shared" si="10"/>
        <v>354371851516.23572</v>
      </c>
      <c r="K60" s="82">
        <f t="shared" si="6"/>
        <v>11.25933314334568</v>
      </c>
      <c r="L60" s="83">
        <f t="shared" si="11"/>
        <v>181690886260.68945</v>
      </c>
    </row>
    <row r="61" spans="3:13" x14ac:dyDescent="0.25">
      <c r="D61" s="77"/>
      <c r="E61" s="78"/>
      <c r="F61" s="87"/>
      <c r="G61" s="87"/>
      <c r="H61" s="87"/>
      <c r="I61" s="80">
        <f t="shared" si="4"/>
        <v>11.549459217682626</v>
      </c>
      <c r="J61" s="81">
        <f t="shared" si="10"/>
        <v>354371851516.23572</v>
      </c>
      <c r="K61" s="82">
        <f t="shared" si="6"/>
        <v>11.25933314334568</v>
      </c>
      <c r="L61" s="83">
        <f t="shared" si="11"/>
        <v>181690886260.68945</v>
      </c>
    </row>
    <row r="62" spans="3:13" x14ac:dyDescent="0.25">
      <c r="D62" s="77"/>
      <c r="E62" s="78"/>
      <c r="F62" s="87"/>
      <c r="G62" s="87"/>
      <c r="H62" s="86"/>
      <c r="I62" s="80">
        <f t="shared" si="4"/>
        <v>11.549459217682626</v>
      </c>
      <c r="J62" s="85">
        <f t="shared" si="10"/>
        <v>354371851516.23572</v>
      </c>
      <c r="K62" s="82">
        <f t="shared" si="6"/>
        <v>11.25933314334568</v>
      </c>
      <c r="L62" s="83">
        <f t="shared" si="11"/>
        <v>181690886260.68945</v>
      </c>
    </row>
  </sheetData>
  <mergeCells count="4">
    <mergeCell ref="I4:J4"/>
    <mergeCell ref="I21:J21"/>
    <mergeCell ref="F4:H4"/>
    <mergeCell ref="F21:H2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3"/>
  <sheetViews>
    <sheetView topLeftCell="C31" workbookViewId="0">
      <selection activeCell="F7" sqref="F7"/>
    </sheetView>
  </sheetViews>
  <sheetFormatPr defaultRowHeight="15" x14ac:dyDescent="0.25"/>
  <cols>
    <col min="3" max="3" width="14.7109375" customWidth="1"/>
    <col min="4" max="4" width="12.7109375" style="20" customWidth="1"/>
    <col min="5" max="5" width="13.28515625" customWidth="1"/>
    <col min="6" max="6" width="12.28515625" customWidth="1"/>
    <col min="7" max="7" width="11.7109375" customWidth="1"/>
    <col min="8" max="8" width="12.42578125" customWidth="1"/>
    <col min="9" max="9" width="14.28515625" customWidth="1"/>
    <col min="10" max="10" width="12.7109375" customWidth="1"/>
    <col min="11" max="11" width="14.85546875" customWidth="1"/>
    <col min="12" max="13" width="13.140625" customWidth="1"/>
  </cols>
  <sheetData>
    <row r="1" spans="3:13" ht="15.75" thickBot="1" x14ac:dyDescent="0.3"/>
    <row r="2" spans="3:13" x14ac:dyDescent="0.25">
      <c r="C2" s="38" t="s">
        <v>35</v>
      </c>
      <c r="D2" s="21"/>
      <c r="E2" s="22"/>
      <c r="F2" s="22"/>
      <c r="G2" s="22"/>
      <c r="H2" s="22"/>
      <c r="I2" s="22"/>
      <c r="J2" s="22"/>
      <c r="K2" s="22"/>
      <c r="L2" s="22"/>
      <c r="M2" s="23"/>
    </row>
    <row r="3" spans="3:13" x14ac:dyDescent="0.25">
      <c r="C3" s="24"/>
      <c r="D3" s="25"/>
      <c r="E3" s="26"/>
      <c r="F3" s="26"/>
      <c r="G3" s="26"/>
      <c r="H3" s="26"/>
      <c r="I3" s="26"/>
      <c r="J3" s="26"/>
      <c r="K3" s="26"/>
      <c r="L3" s="26"/>
      <c r="M3" s="27"/>
    </row>
    <row r="4" spans="3:13" ht="25.5" customHeight="1" x14ac:dyDescent="0.25">
      <c r="C4" s="24"/>
      <c r="D4" s="25"/>
      <c r="E4" s="26"/>
      <c r="F4" s="92" t="s">
        <v>8</v>
      </c>
      <c r="G4" s="92"/>
      <c r="H4" s="92"/>
      <c r="I4" s="90"/>
      <c r="J4" s="91"/>
      <c r="K4" s="17"/>
      <c r="L4" s="17"/>
      <c r="M4" s="27"/>
    </row>
    <row r="5" spans="3:13" ht="33.4" customHeight="1" x14ac:dyDescent="0.25">
      <c r="C5" s="28" t="s">
        <v>3</v>
      </c>
      <c r="D5" s="25" t="s">
        <v>23</v>
      </c>
      <c r="E5" s="26"/>
      <c r="F5" s="3" t="s">
        <v>1</v>
      </c>
      <c r="G5" s="3" t="s">
        <v>2</v>
      </c>
      <c r="H5" s="3" t="s">
        <v>37</v>
      </c>
      <c r="I5" s="18"/>
      <c r="J5" s="18"/>
      <c r="K5" s="19"/>
      <c r="L5" s="18"/>
      <c r="M5" s="27"/>
    </row>
    <row r="6" spans="3:13" x14ac:dyDescent="0.25">
      <c r="C6" s="29">
        <v>8000</v>
      </c>
      <c r="D6" s="36">
        <f>LOG(C6)</f>
        <v>3.9030899869919438</v>
      </c>
      <c r="E6" s="26"/>
      <c r="F6" s="1">
        <v>26.5</v>
      </c>
      <c r="G6" s="1">
        <v>26.87</v>
      </c>
      <c r="H6" s="2">
        <f>AVERAGE(F6:G6)</f>
        <v>26.685000000000002</v>
      </c>
      <c r="I6" s="18"/>
      <c r="J6" s="18"/>
      <c r="K6" s="17"/>
      <c r="L6" s="17"/>
      <c r="M6" s="27"/>
    </row>
    <row r="7" spans="3:13" x14ac:dyDescent="0.25">
      <c r="C7" s="29">
        <v>800</v>
      </c>
      <c r="D7" s="36">
        <f t="shared" ref="D7:D9" si="0">LOG(C7)</f>
        <v>2.9030899869919438</v>
      </c>
      <c r="E7" s="26"/>
      <c r="F7" s="1">
        <v>29.47</v>
      </c>
      <c r="G7" s="1">
        <v>28.74</v>
      </c>
      <c r="H7" s="2">
        <f t="shared" ref="H7:H9" si="1">AVERAGE(F7:G7)</f>
        <v>29.104999999999997</v>
      </c>
      <c r="I7" s="18"/>
      <c r="J7" s="18"/>
      <c r="K7" s="17"/>
      <c r="L7" s="17"/>
      <c r="M7" s="27"/>
    </row>
    <row r="8" spans="3:13" x14ac:dyDescent="0.25">
      <c r="C8" s="29">
        <v>80</v>
      </c>
      <c r="D8" s="36">
        <f t="shared" si="0"/>
        <v>1.9030899869919435</v>
      </c>
      <c r="E8" s="26"/>
      <c r="F8" s="1">
        <v>33.619999999999997</v>
      </c>
      <c r="G8" s="1">
        <v>34.130000000000003</v>
      </c>
      <c r="H8" s="2">
        <f t="shared" si="1"/>
        <v>33.875</v>
      </c>
      <c r="I8" s="18"/>
      <c r="J8" s="18"/>
      <c r="K8" s="17"/>
      <c r="L8" s="17"/>
      <c r="M8" s="27"/>
    </row>
    <row r="9" spans="3:13" x14ac:dyDescent="0.25">
      <c r="C9" s="29">
        <v>8</v>
      </c>
      <c r="D9" s="36">
        <f t="shared" si="0"/>
        <v>0.90308998699194354</v>
      </c>
      <c r="E9" s="26"/>
      <c r="F9" s="1">
        <v>37.020000000000003</v>
      </c>
      <c r="G9" s="1">
        <v>36.5</v>
      </c>
      <c r="H9" s="2">
        <f t="shared" si="1"/>
        <v>36.760000000000005</v>
      </c>
      <c r="I9" s="18"/>
      <c r="J9" s="18"/>
      <c r="K9" s="17"/>
      <c r="L9" s="17"/>
      <c r="M9" s="27"/>
    </row>
    <row r="10" spans="3:13" x14ac:dyDescent="0.25">
      <c r="C10" s="24"/>
      <c r="D10" s="25"/>
      <c r="E10" s="26"/>
      <c r="F10" s="18"/>
      <c r="G10" s="18"/>
      <c r="H10" s="18"/>
      <c r="I10" s="18"/>
      <c r="J10" s="18"/>
      <c r="K10" s="17"/>
      <c r="L10" s="17"/>
      <c r="M10" s="27"/>
    </row>
    <row r="11" spans="3:13" x14ac:dyDescent="0.25">
      <c r="C11" s="24"/>
      <c r="D11" s="25"/>
      <c r="E11" s="26"/>
      <c r="F11" s="26"/>
      <c r="G11" s="26"/>
      <c r="H11" s="26"/>
      <c r="I11" s="17"/>
      <c r="J11" s="17"/>
      <c r="K11" s="17"/>
      <c r="L11" s="17"/>
      <c r="M11" s="27"/>
    </row>
    <row r="12" spans="3:13" x14ac:dyDescent="0.25">
      <c r="C12" s="24"/>
      <c r="D12" s="25"/>
      <c r="E12" s="26"/>
      <c r="F12" s="26"/>
      <c r="G12" s="26"/>
      <c r="H12" s="26"/>
      <c r="I12" s="17"/>
      <c r="J12" s="17"/>
      <c r="K12" s="17"/>
      <c r="L12" s="17"/>
      <c r="M12" s="27"/>
    </row>
    <row r="13" spans="3:13" x14ac:dyDescent="0.25">
      <c r="C13" s="24"/>
      <c r="D13" s="25"/>
      <c r="E13" s="26"/>
      <c r="F13" s="26"/>
      <c r="G13" s="26"/>
      <c r="H13" s="26"/>
      <c r="I13" s="17"/>
      <c r="J13" s="17"/>
      <c r="K13" s="17"/>
      <c r="L13" s="17"/>
      <c r="M13" s="27"/>
    </row>
    <row r="14" spans="3:13" x14ac:dyDescent="0.25">
      <c r="C14" s="24"/>
      <c r="D14" s="30"/>
      <c r="E14" s="26"/>
      <c r="F14" s="26"/>
      <c r="G14" s="26"/>
      <c r="H14" s="26"/>
      <c r="I14" s="26"/>
      <c r="J14" s="26"/>
      <c r="K14" s="26"/>
      <c r="L14" s="26"/>
      <c r="M14" s="27"/>
    </row>
    <row r="15" spans="3:13" x14ac:dyDescent="0.25">
      <c r="C15" s="24"/>
      <c r="D15" s="46" t="s">
        <v>4</v>
      </c>
      <c r="E15" s="4"/>
      <c r="F15" s="14" t="s">
        <v>5</v>
      </c>
      <c r="G15" s="12">
        <f>LINEST(F6:F9,D6:D9)</f>
        <v>-3.5710000000000006</v>
      </c>
      <c r="K15" s="26"/>
      <c r="L15" s="26"/>
      <c r="M15" s="27"/>
    </row>
    <row r="16" spans="3:13" x14ac:dyDescent="0.25">
      <c r="C16" s="24"/>
      <c r="D16" s="5"/>
      <c r="E16" s="6"/>
      <c r="F16" s="15" t="s">
        <v>6</v>
      </c>
      <c r="G16" s="13">
        <f>INDEX(LINEST(F6:F9,D6:D9),2)</f>
        <v>40.233934343548235</v>
      </c>
      <c r="K16" s="26"/>
      <c r="L16" s="26"/>
      <c r="M16" s="27"/>
    </row>
    <row r="17" spans="3:13" x14ac:dyDescent="0.25">
      <c r="C17" s="24"/>
      <c r="D17" s="7"/>
      <c r="E17" s="8"/>
      <c r="F17" s="16" t="s">
        <v>7</v>
      </c>
      <c r="G17" s="9"/>
      <c r="K17" s="26"/>
      <c r="L17" s="26"/>
      <c r="M17" s="27"/>
    </row>
    <row r="18" spans="3:13" ht="15.75" thickBot="1" x14ac:dyDescent="0.3">
      <c r="C18" s="31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3" ht="15.75" thickBot="1" x14ac:dyDescent="0.3"/>
    <row r="20" spans="3:13" x14ac:dyDescent="0.25">
      <c r="C20" s="40" t="s">
        <v>36</v>
      </c>
      <c r="D20" s="21"/>
      <c r="E20" s="22"/>
      <c r="F20" s="22"/>
      <c r="G20" s="22"/>
      <c r="H20" s="22"/>
      <c r="I20" s="22"/>
      <c r="J20" s="22"/>
      <c r="K20" s="22"/>
      <c r="L20" s="22"/>
      <c r="M20" s="23"/>
    </row>
    <row r="21" spans="3:13" ht="28.9" customHeight="1" x14ac:dyDescent="0.25">
      <c r="C21" s="24"/>
      <c r="D21" s="25"/>
      <c r="E21" s="26"/>
      <c r="F21" s="93" t="s">
        <v>9</v>
      </c>
      <c r="G21" s="94"/>
      <c r="H21" s="95"/>
      <c r="I21" s="90"/>
      <c r="J21" s="91"/>
      <c r="K21" s="17"/>
      <c r="L21" s="17"/>
      <c r="M21" s="27"/>
    </row>
    <row r="22" spans="3:13" x14ac:dyDescent="0.25">
      <c r="C22" s="24" t="s">
        <v>22</v>
      </c>
      <c r="D22" s="25" t="s">
        <v>23</v>
      </c>
      <c r="E22" s="26" t="s">
        <v>0</v>
      </c>
      <c r="F22" s="39" t="s">
        <v>1</v>
      </c>
      <c r="G22" s="2" t="s">
        <v>2</v>
      </c>
      <c r="H22" s="2" t="s">
        <v>37</v>
      </c>
      <c r="I22" s="18"/>
      <c r="J22" s="18"/>
      <c r="K22" s="19"/>
      <c r="L22" s="18"/>
      <c r="M22" s="27"/>
    </row>
    <row r="23" spans="3:13" x14ac:dyDescent="0.25">
      <c r="C23" s="35">
        <v>8000</v>
      </c>
      <c r="D23" s="36">
        <f>LOG(C23)</f>
        <v>3.9030899869919438</v>
      </c>
      <c r="E23" s="26"/>
      <c r="F23" s="1">
        <v>25.15</v>
      </c>
      <c r="G23" s="1">
        <v>25.49</v>
      </c>
      <c r="H23" s="2">
        <f>AVERAGE(F23:G23)</f>
        <v>25.32</v>
      </c>
      <c r="I23" s="18"/>
      <c r="J23" s="18"/>
      <c r="K23" s="17"/>
      <c r="L23" s="17"/>
      <c r="M23" s="27"/>
    </row>
    <row r="24" spans="3:13" x14ac:dyDescent="0.25">
      <c r="C24" s="35">
        <v>800</v>
      </c>
      <c r="D24" s="36">
        <f t="shared" ref="D24:D26" si="2">LOG(C24)</f>
        <v>2.9030899869919438</v>
      </c>
      <c r="E24" s="26"/>
      <c r="F24" s="1">
        <v>28.35</v>
      </c>
      <c r="G24" s="1">
        <v>28.14</v>
      </c>
      <c r="H24" s="2">
        <f t="shared" ref="H24:H26" si="3">AVERAGE(F24:G24)</f>
        <v>28.245000000000001</v>
      </c>
      <c r="I24" s="18"/>
      <c r="J24" s="18"/>
      <c r="K24" s="17"/>
      <c r="L24" s="17"/>
      <c r="M24" s="27"/>
    </row>
    <row r="25" spans="3:13" x14ac:dyDescent="0.25">
      <c r="C25" s="35">
        <v>80</v>
      </c>
      <c r="D25" s="36">
        <f t="shared" si="2"/>
        <v>1.9030899869919435</v>
      </c>
      <c r="E25" s="26"/>
      <c r="F25" s="1">
        <v>31.98</v>
      </c>
      <c r="G25" s="1">
        <v>31.94</v>
      </c>
      <c r="H25" s="2">
        <f t="shared" si="3"/>
        <v>31.96</v>
      </c>
      <c r="I25" s="18"/>
      <c r="J25" s="18"/>
      <c r="K25" s="17"/>
      <c r="L25" s="17"/>
      <c r="M25" s="27"/>
    </row>
    <row r="26" spans="3:13" x14ac:dyDescent="0.25">
      <c r="C26" s="35">
        <v>8</v>
      </c>
      <c r="D26" s="36">
        <f t="shared" si="2"/>
        <v>0.90308998699194354</v>
      </c>
      <c r="E26" s="26"/>
      <c r="F26" s="1">
        <v>36.020000000000003</v>
      </c>
      <c r="G26" s="1">
        <v>35.32</v>
      </c>
      <c r="H26" s="2">
        <f t="shared" si="3"/>
        <v>35.67</v>
      </c>
      <c r="I26" s="18"/>
      <c r="J26" s="18"/>
      <c r="K26" s="17"/>
      <c r="L26" s="17"/>
      <c r="M26" s="27"/>
    </row>
    <row r="27" spans="3:13" x14ac:dyDescent="0.25">
      <c r="C27" s="35"/>
      <c r="D27" s="36"/>
      <c r="E27" s="26"/>
      <c r="F27" s="18"/>
      <c r="G27" s="18"/>
      <c r="H27" s="18"/>
      <c r="I27" s="18"/>
      <c r="J27" s="18"/>
      <c r="K27" s="17"/>
      <c r="L27" s="17"/>
      <c r="M27" s="27"/>
    </row>
    <row r="28" spans="3:13" x14ac:dyDescent="0.25">
      <c r="C28" s="24"/>
      <c r="D28" s="25"/>
      <c r="E28" s="26"/>
      <c r="F28" s="26"/>
      <c r="G28" s="26"/>
      <c r="H28" s="26"/>
      <c r="I28" s="17"/>
      <c r="J28" s="17"/>
      <c r="K28" s="17"/>
      <c r="L28" s="17"/>
      <c r="M28" s="27"/>
    </row>
    <row r="29" spans="3:13" x14ac:dyDescent="0.25">
      <c r="C29" s="24"/>
      <c r="D29" s="25"/>
      <c r="E29" s="26"/>
      <c r="F29" s="26"/>
      <c r="G29" s="26"/>
      <c r="H29" s="26"/>
      <c r="I29" s="17"/>
      <c r="J29" s="17"/>
      <c r="K29" s="17"/>
      <c r="L29" s="17"/>
      <c r="M29" s="27"/>
    </row>
    <row r="30" spans="3:13" x14ac:dyDescent="0.25">
      <c r="C30" s="24"/>
      <c r="D30" s="46" t="s">
        <v>4</v>
      </c>
      <c r="E30" s="4"/>
      <c r="F30" s="14" t="s">
        <v>5</v>
      </c>
      <c r="G30" s="10">
        <f>LINEST(F23:F26,D23:D26)</f>
        <v>-3.6240000000000019</v>
      </c>
      <c r="H30" s="26"/>
      <c r="I30" s="17"/>
      <c r="J30" s="17"/>
      <c r="K30" s="17"/>
      <c r="L30" s="17"/>
      <c r="M30" s="27"/>
    </row>
    <row r="31" spans="3:13" x14ac:dyDescent="0.25">
      <c r="C31" s="24"/>
      <c r="D31" s="5"/>
      <c r="E31" s="6"/>
      <c r="F31" s="15" t="s">
        <v>6</v>
      </c>
      <c r="G31" s="11">
        <f>INDEX(LINEST(F23:F26,D23:D26),2)</f>
        <v>39.083798112858808</v>
      </c>
      <c r="H31" s="26"/>
      <c r="I31" s="17"/>
      <c r="J31" s="17"/>
      <c r="K31" s="17"/>
      <c r="L31" s="17"/>
      <c r="M31" s="27"/>
    </row>
    <row r="32" spans="3:13" x14ac:dyDescent="0.25">
      <c r="C32" s="24"/>
      <c r="D32" s="7"/>
      <c r="E32" s="8"/>
      <c r="F32" s="16" t="s">
        <v>7</v>
      </c>
      <c r="G32" s="9"/>
      <c r="K32" s="26"/>
      <c r="L32" s="26"/>
      <c r="M32" s="27"/>
    </row>
    <row r="33" spans="3:13" x14ac:dyDescent="0.25">
      <c r="C33" s="24"/>
      <c r="D33" s="25"/>
      <c r="E33" s="26"/>
      <c r="F33" s="26"/>
      <c r="K33" s="26"/>
      <c r="L33" s="26"/>
      <c r="M33" s="27"/>
    </row>
    <row r="34" spans="3:13" x14ac:dyDescent="0.25">
      <c r="C34" s="24"/>
      <c r="D34" s="25"/>
      <c r="E34" s="26"/>
      <c r="F34" s="26"/>
      <c r="K34" s="26"/>
      <c r="L34" s="26"/>
      <c r="M34" s="27"/>
    </row>
    <row r="35" spans="3:13" ht="15.75" thickBot="1" x14ac:dyDescent="0.3">
      <c r="C35" s="31"/>
      <c r="D35" s="32"/>
      <c r="E35" s="33"/>
      <c r="F35" s="33"/>
      <c r="G35" s="33"/>
      <c r="H35" s="33"/>
      <c r="I35" s="33"/>
      <c r="J35" s="33"/>
      <c r="K35" s="33"/>
      <c r="L35" s="33"/>
      <c r="M35" s="34"/>
    </row>
    <row r="36" spans="3:13" ht="15.75" thickBot="1" x14ac:dyDescent="0.3">
      <c r="C36" s="26"/>
      <c r="D36" s="25"/>
      <c r="E36" s="26"/>
      <c r="F36" s="26"/>
      <c r="G36" s="26"/>
      <c r="H36" s="26"/>
      <c r="I36" s="26"/>
      <c r="J36" s="26"/>
      <c r="K36" s="26"/>
      <c r="L36" s="26"/>
      <c r="M36" s="26"/>
    </row>
    <row r="37" spans="3:13" x14ac:dyDescent="0.25">
      <c r="C37" s="37" t="s">
        <v>24</v>
      </c>
      <c r="D37" s="21"/>
      <c r="E37" s="22"/>
      <c r="F37" s="22"/>
      <c r="G37" s="22"/>
      <c r="H37" s="22"/>
      <c r="I37" s="22"/>
      <c r="J37" s="22"/>
      <c r="K37" s="22"/>
      <c r="L37" s="22"/>
      <c r="M37" s="23"/>
    </row>
    <row r="38" spans="3:13" ht="15.75" thickBot="1" x14ac:dyDescent="0.3"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7"/>
    </row>
    <row r="39" spans="3:13" ht="39.4" customHeight="1" x14ac:dyDescent="0.25">
      <c r="C39" s="24"/>
      <c r="D39" s="48" t="s">
        <v>11</v>
      </c>
      <c r="E39" s="49" t="s">
        <v>10</v>
      </c>
      <c r="F39" s="50" t="s">
        <v>26</v>
      </c>
      <c r="G39" s="51" t="s">
        <v>15</v>
      </c>
      <c r="H39" s="52" t="s">
        <v>25</v>
      </c>
      <c r="I39" s="59" t="s">
        <v>16</v>
      </c>
      <c r="J39" s="51" t="s">
        <v>19</v>
      </c>
      <c r="K39" s="60" t="s">
        <v>17</v>
      </c>
      <c r="L39" s="52" t="s">
        <v>18</v>
      </c>
      <c r="M39" s="27"/>
    </row>
    <row r="40" spans="3:13" x14ac:dyDescent="0.25">
      <c r="C40" s="24"/>
      <c r="D40" s="53" t="s">
        <v>27</v>
      </c>
      <c r="E40" s="47"/>
      <c r="F40" s="41"/>
      <c r="G40" s="41"/>
      <c r="H40" s="54">
        <v>21.605</v>
      </c>
      <c r="I40" s="61">
        <f>(G40-G16)/G15</f>
        <v>11.26685363863014</v>
      </c>
      <c r="J40" s="42">
        <f>10^I40</f>
        <v>184864550287.37695</v>
      </c>
      <c r="K40" s="43">
        <f>(H40-G31)/G30</f>
        <v>4.8230679119367545</v>
      </c>
      <c r="L40" s="62">
        <f>10^K40</f>
        <v>66537.719510400988</v>
      </c>
      <c r="M40" s="27"/>
    </row>
    <row r="41" spans="3:13" x14ac:dyDescent="0.25">
      <c r="C41" s="24"/>
      <c r="D41" s="53" t="s">
        <v>28</v>
      </c>
      <c r="E41" s="47"/>
      <c r="F41" s="41"/>
      <c r="G41" s="41"/>
      <c r="H41" s="54">
        <v>25.16</v>
      </c>
      <c r="I41" s="61">
        <f>(G41-G16)/G15</f>
        <v>11.26685363863014</v>
      </c>
      <c r="J41" s="42">
        <f t="shared" ref="J41:J47" si="4">10^I41</f>
        <v>184864550287.37695</v>
      </c>
      <c r="K41" s="43">
        <f>(H41-G31)/G30</f>
        <v>3.8421076470360931</v>
      </c>
      <c r="L41" s="62">
        <f t="shared" ref="L41:L47" si="5">10^K41</f>
        <v>6951.9661215857841</v>
      </c>
      <c r="M41" s="27"/>
    </row>
    <row r="42" spans="3:13" x14ac:dyDescent="0.25">
      <c r="C42" s="24"/>
      <c r="D42" s="53" t="s">
        <v>29</v>
      </c>
      <c r="E42" s="47"/>
      <c r="F42" s="41"/>
      <c r="G42" s="41"/>
      <c r="H42" s="54">
        <v>28.375</v>
      </c>
      <c r="I42" s="61">
        <f>(G42-G16)/G15</f>
        <v>11.26685363863014</v>
      </c>
      <c r="J42" s="42">
        <f t="shared" si="4"/>
        <v>184864550287.37695</v>
      </c>
      <c r="K42" s="43">
        <f>(H42-G31)/G30</f>
        <v>2.9549663666828927</v>
      </c>
      <c r="L42" s="62">
        <f t="shared" si="5"/>
        <v>901.50131941782593</v>
      </c>
      <c r="M42" s="27"/>
    </row>
    <row r="43" spans="3:13" x14ac:dyDescent="0.25">
      <c r="C43" s="24"/>
      <c r="D43" s="53" t="s">
        <v>30</v>
      </c>
      <c r="E43" s="47"/>
      <c r="F43" s="41"/>
      <c r="G43" s="41"/>
      <c r="H43" s="54">
        <v>31.744999999999997</v>
      </c>
      <c r="I43" s="61">
        <f>(G43-G16)/G15</f>
        <v>11.26685363863014</v>
      </c>
      <c r="J43" s="42">
        <f t="shared" si="4"/>
        <v>184864550287.37695</v>
      </c>
      <c r="K43" s="43">
        <f>(H43-G31)/G30</f>
        <v>2.0250546669036442</v>
      </c>
      <c r="L43" s="62">
        <f t="shared" si="5"/>
        <v>105.93870673411138</v>
      </c>
      <c r="M43" s="27"/>
    </row>
    <row r="44" spans="3:13" x14ac:dyDescent="0.25">
      <c r="C44" s="24"/>
      <c r="D44" s="53" t="s">
        <v>31</v>
      </c>
      <c r="E44" s="47"/>
      <c r="F44" s="41"/>
      <c r="G44" s="41">
        <v>21.004999999999999</v>
      </c>
      <c r="H44" s="54"/>
      <c r="I44" s="61">
        <f>(G44-G16)/G15</f>
        <v>5.3847477859278161</v>
      </c>
      <c r="J44" s="45">
        <f t="shared" si="4"/>
        <v>242520.12640737824</v>
      </c>
      <c r="K44" s="44"/>
      <c r="L44" s="62">
        <f>10^K44</f>
        <v>1</v>
      </c>
      <c r="M44" s="27"/>
    </row>
    <row r="45" spans="3:13" x14ac:dyDescent="0.25">
      <c r="C45" s="24"/>
      <c r="D45" s="53" t="s">
        <v>32</v>
      </c>
      <c r="E45" s="47"/>
      <c r="F45" s="41"/>
      <c r="G45" s="41">
        <v>24.484999999999999</v>
      </c>
      <c r="H45" s="54"/>
      <c r="I45" s="61">
        <f>(G45-G16)/G15</f>
        <v>4.4102308438947722</v>
      </c>
      <c r="J45" s="42">
        <f t="shared" si="4"/>
        <v>25717.624082336824</v>
      </c>
      <c r="K45" s="44"/>
      <c r="L45" s="62">
        <f t="shared" si="5"/>
        <v>1</v>
      </c>
      <c r="M45" s="27"/>
    </row>
    <row r="46" spans="3:13" x14ac:dyDescent="0.25">
      <c r="C46" s="24"/>
      <c r="D46" s="53" t="s">
        <v>33</v>
      </c>
      <c r="E46" s="47"/>
      <c r="F46" s="41"/>
      <c r="G46" s="41">
        <v>27.155000000000001</v>
      </c>
      <c r="H46" s="54"/>
      <c r="I46" s="61">
        <f>(G46-G16)/G15</f>
        <v>3.6625411211280401</v>
      </c>
      <c r="J46" s="42">
        <f t="shared" si="4"/>
        <v>4597.705197940124</v>
      </c>
      <c r="K46" s="44"/>
      <c r="L46" s="62">
        <f t="shared" si="5"/>
        <v>1</v>
      </c>
      <c r="M46" s="27"/>
    </row>
    <row r="47" spans="3:13" ht="15.75" thickBot="1" x14ac:dyDescent="0.3">
      <c r="C47" s="24"/>
      <c r="D47" s="55" t="s">
        <v>34</v>
      </c>
      <c r="E47" s="56"/>
      <c r="F47" s="57"/>
      <c r="G47" s="57">
        <v>30.664999999999999</v>
      </c>
      <c r="H47" s="58"/>
      <c r="I47" s="63">
        <f>(G47-G16)/G15</f>
        <v>2.6796231709740224</v>
      </c>
      <c r="J47" s="64">
        <f t="shared" si="4"/>
        <v>478.21497425545959</v>
      </c>
      <c r="K47" s="66"/>
      <c r="L47" s="65">
        <f t="shared" si="5"/>
        <v>1</v>
      </c>
      <c r="M47" s="27"/>
    </row>
    <row r="48" spans="3:13" x14ac:dyDescent="0.25"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7"/>
    </row>
    <row r="49" spans="3:13" x14ac:dyDescent="0.25"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7"/>
    </row>
    <row r="50" spans="3:13" x14ac:dyDescent="0.25"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7"/>
    </row>
    <row r="51" spans="3:13" x14ac:dyDescent="0.25"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7"/>
    </row>
    <row r="52" spans="3:13" x14ac:dyDescent="0.25"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7"/>
    </row>
    <row r="53" spans="3:13" ht="15.75" thickBot="1" x14ac:dyDescent="0.3">
      <c r="C53" s="31"/>
      <c r="D53" s="32"/>
      <c r="E53" s="33"/>
      <c r="F53" s="33"/>
      <c r="G53" s="33"/>
      <c r="H53" s="33"/>
      <c r="I53" s="33"/>
      <c r="J53" s="33"/>
      <c r="K53" s="33"/>
      <c r="L53" s="33"/>
      <c r="M53" s="34"/>
    </row>
  </sheetData>
  <mergeCells count="4">
    <mergeCell ref="I4:J4"/>
    <mergeCell ref="I21:J21"/>
    <mergeCell ref="F4:H4"/>
    <mergeCell ref="F21:H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 sheet</vt:lpstr>
      <vt:lpstr>vRNA Calculation 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2021-02-25T08:16:38Z</dcterms:created>
  <dcterms:modified xsi:type="dcterms:W3CDTF">2021-06-21T07:07:27Z</dcterms:modified>
</cp:coreProperties>
</file>